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/>
  <c r="L16"/>
  <c r="M15"/>
  <c r="P15"/>
  <c r="L15"/>
  <c r="M14"/>
  <c r="O14"/>
  <c r="L14"/>
  <c r="M13"/>
  <c r="P13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D9" s="1"/>
  <c r="E16" i="17"/>
  <c r="F16"/>
  <c r="E17"/>
  <c r="F17"/>
  <c r="E18"/>
  <c r="F18"/>
  <c r="E19"/>
  <c r="F19"/>
  <c r="E20"/>
  <c r="F20"/>
  <c r="D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T26" s="1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51"/>
  <c r="T33"/>
  <c r="T34"/>
  <c r="T35"/>
  <c r="T36"/>
  <c r="T47"/>
  <c r="T48"/>
  <c r="E29"/>
  <c r="E33" s="1"/>
  <c r="F29"/>
  <c r="G29"/>
  <c r="G33" s="1"/>
  <c r="T49"/>
  <c r="E30"/>
  <c r="F30"/>
  <c r="G30"/>
  <c r="T50"/>
  <c r="E31"/>
  <c r="F31"/>
  <c r="G31"/>
  <c r="E32"/>
  <c r="F32"/>
  <c r="G32"/>
  <c r="D33"/>
  <c r="E36"/>
  <c r="F36"/>
  <c r="G36"/>
  <c r="E37"/>
  <c r="F37"/>
  <c r="F41" s="1"/>
  <c r="I10" i="13" s="1"/>
  <c r="G37" i="14"/>
  <c r="E38"/>
  <c r="F38"/>
  <c r="G38"/>
  <c r="G41" s="1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20" i="16"/>
  <c r="P19"/>
  <c r="P18"/>
  <c r="P17"/>
  <c r="N12"/>
  <c r="P14"/>
  <c r="P16"/>
  <c r="F33" i="14"/>
  <c r="H19"/>
  <c r="E62" s="1"/>
  <c r="E63" s="1"/>
  <c r="H18" i="13"/>
  <c r="F11" i="17"/>
  <c r="O19" i="16"/>
  <c r="O18"/>
  <c r="O17"/>
  <c r="O20"/>
  <c r="O13"/>
  <c r="N13"/>
  <c r="O15"/>
  <c r="N15"/>
  <c r="N16"/>
  <c r="N14"/>
  <c r="H31" i="14"/>
  <c r="H30"/>
  <c r="H32"/>
  <c r="L33" i="16"/>
  <c r="L36"/>
  <c r="L34"/>
  <c r="L37"/>
  <c r="L35"/>
  <c r="P12" l="1"/>
  <c r="F21" i="17"/>
  <c r="D18" i="10" s="1"/>
  <c r="P11" i="16"/>
  <c r="E21" i="17"/>
  <c r="J10" i="13" s="1"/>
  <c r="E41" i="14"/>
  <c r="E10" i="13" s="1"/>
  <c r="D21" i="12"/>
  <c r="I7" i="10" s="1"/>
  <c r="L6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51" i="16" l="1"/>
  <c r="D19" i="10" s="1"/>
  <c r="I9"/>
  <c r="N21" i="16"/>
  <c r="M51" s="1"/>
  <c r="E9" i="13" s="1"/>
  <c r="E18" s="1"/>
  <c r="D13" i="10"/>
  <c r="P21" i="16"/>
  <c r="O51" s="1"/>
  <c r="J9" i="13" s="1"/>
  <c r="J18" s="1"/>
  <c r="D17" i="10"/>
  <c r="O21" i="16"/>
  <c r="N51" s="1"/>
  <c r="I9" i="13" s="1"/>
  <c r="I18" s="1"/>
  <c r="D14" i="10"/>
  <c r="F62" i="14"/>
  <c r="F63" s="1"/>
  <c r="D15" i="10"/>
  <c r="C21" i="13" l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<sst xmlns="http://schemas.openxmlformats.org/spreadsheetml/2006/main" count="988" uniqueCount="275">
  <si>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</si>
  <si>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</si>
  <si>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</si>
  <si>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</si>
  <si>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</si>
  <si>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</si>
  <si>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</si>
  <si>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</si>
  <si>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</si>
  <si>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</si>
  <si>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</si>
  <si>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</si>
  <si>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</si>
  <si>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</si>
  <si>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</si>
  <si>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</si>
  <si>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</si>
  <si>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</si>
  <si>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</si>
  <si>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</si>
  <si>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</si>
  <si>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</si>
  <si>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</si>
  <si>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</si>
  <si>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</si>
  <si>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</si>
  <si>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</si>
  <si>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</si>
  <si>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</si>
  <si>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</si>
  <si>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</si>
  <si>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</si>
  <si>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</si>
  <si>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</si>
  <si>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</si>
  <si>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</si>
  <si>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</si>
  <si>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</si>
  <si>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</si>
  <si>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</si>
  <si>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</si>
  <si>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</si>
  <si>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</si>
  <si>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</si>
  <si>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</si>
  <si>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</si>
  <si>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</si>
  <si>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</si>
  <si>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</si>
  <si>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</si>
  <si>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</si>
  <si>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</si>
  <si>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</si>
  <si>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</si>
  <si>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</si>
  <si>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</si>
  <si>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</si>
  <si>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</si>
  <si>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</si>
  <si>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</si>
  <si>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</si>
  <si>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</si>
  <si>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</si>
  <si>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</si>
  <si>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</si>
  <si>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</si>
  <si>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</si>
  <si>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</si>
  <si>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</si>
  <si>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</si>
  <si>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</si>
  <si>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</si>
  <si>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</si>
  <si>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</si>
  <si>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</si>
  <si>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</si>
  <si>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</si>
  <si>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</si>
  <si>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</si>
  <si>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</si>
  <si>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</si>
  <si>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</si>
  <si>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</si>
  <si>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</si>
  <si>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</si>
  <si>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</si>
  <si>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</si>
  <si>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</si>
  <si>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</si>
  <si>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</si>
  <si>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</si>
  <si>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</si>
  <si>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</si>
  <si>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</si>
  <si>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</si>
  <si>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</si>
  <si>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</si>
  <si>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</si>
  <si>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</si>
  <si>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</si>
  <si>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</si>
  <si>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</si>
  <si>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</si>
  <si>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</si>
  <si>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</si>
  <si>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</si>
  <si>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</si>
  <si>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</si>
  <si>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</si>
  <si>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</si>
  <si>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</si>
  <si>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</si>
  <si>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</si>
  <si>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</si>
  <si>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</si>
  <si>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</si>
  <si>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</si>
  <si>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</si>
  <si>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</si>
  <si>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</si>
  <si>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</si>
  <si>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</si>
  <si>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</si>
  <si>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</si>
  <si>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</si>
  <si>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</si>
  <si>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</si>
  <si>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</si>
  <si>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</si>
  <si>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</si>
  <si>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</si>
  <si>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</si>
  <si>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</si>
  <si>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</si>
  <si>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</si>
  <si>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</si>
  <si>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</si>
  <si>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</si>
  <si>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</si>
  <si>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</si>
  <si>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</si>
  <si>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</si>
  <si>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</si>
  <si>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</si>
  <si>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</si>
  <si>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</si>
  <si>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</si>
  <si>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</si>
  <si>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</si>
  <si>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</si>
  <si>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</si>
  <si>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</si>
  <si>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</si>
  <si>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</si>
  <si>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</si>
  <si>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</si>
  <si>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</si>
  <si>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</si>
  <si>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</si>
  <si>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</si>
  <si>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</si>
  <si>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</si>
  <si>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</si>
  <si>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</si>
  <si>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</si>
  <si>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</si>
  <si>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</si>
  <si>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</si>
  <si>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</si>
  <si>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</si>
  <si>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</si>
  <si>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</si>
  <si>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</si>
  <si>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</si>
  <si>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</si>
  <si>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</si>
  <si>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</si>
  <si>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</si>
  <si>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</si>
  <si>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</si>
  <si>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</si>
  <si>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</si>
  <si>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</si>
  <si>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</si>
  <si>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</si>
  <si>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</si>
  <si>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</si>
  <si>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</si>
  <si>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</si>
  <si>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</si>
  <si>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</si>
  <si>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</si>
  <si>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</si>
  <si>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</si>
  <si>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</si>
  <si>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</si>
  <si>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</si>
  <si>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</si>
  <si>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</si>
  <si>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</si>
  <si>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</si>
  <si>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</si>
  <si>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</si>
  <si>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</si>
  <si>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</si>
  <si>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</si>
  <si>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</si>
  <si>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</si>
  <si>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</si>
  <si>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</si>
  <si>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</si>
  <si>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</si>
  <si>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</si>
  <si>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</si>
  <si>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</si>
  <si>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</si>
  <si>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</si>
  <si>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</si>
  <si>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</si>
  <si>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</si>
  <si>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</si>
  <si>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</si>
  <si>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</si>
  <si>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</si>
  <si>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</si>
  <si>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</si>
  <si>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</si>
  <si>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</si>
  <si>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</si>
  <si>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</si>
  <si>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</si>
  <si>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</si>
  <si>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</si>
  <si>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</si>
  <si>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</si>
  <si>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</si>
  <si>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</si>
  <si>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</si>
  <si>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</si>
  <si>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</si>
  <si>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</si>
  <si>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</si>
  <si>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</si>
  <si>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</si>
  <si>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</si>
  <si>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</si>
  <si>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</si>
  <si>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</si>
  <si>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</si>
  <si>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</si>
  <si>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</si>
  <si>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</si>
  <si>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</si>
  <si>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</si>
  <si>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</si>
  <si>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</si>
  <si>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</si>
  <si>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</si>
  <si>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</si>
  <si>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</si>
  <si>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</si>
  <si>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</si>
  <si>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</si>
  <si>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</si>
  <si>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</si>
  <si>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</si>
  <si>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</si>
  <si>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</si>
  <si>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</si>
  <si>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</si>
  <si>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</si>
  <si>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Por especificar</t>
  </si>
  <si>
    <t>Hierro / Nacional</t>
  </si>
  <si>
    <t>Carbón / Nacional</t>
  </si>
  <si>
    <t>Petroleo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</si>
</sst>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9" xfId="0" applyBorder="1" applyAlignment="1" applyProtection="1"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9" xfId="0" applyFill="1" applyBorder="1" applyAlignment="1" applyProtection="1">
      <protection locked="0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68654187.025529742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59399187.025529742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14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(VLOOKUP(J4,N4:R10,5,0)*D4/1000)+D5+D8</f>
        <v>871.88902484465143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967.88902484465143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421.05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919.88902484465143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546.83902484465148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99.8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215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397.05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7" sqref="S7:T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V11" sqref="V11:V15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E12" sqref="E12:E13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0.93468974999999999</v>
      </c>
      <c r="G5" s="229">
        <v>0</v>
      </c>
      <c r="H5" s="229">
        <v>0</v>
      </c>
      <c r="I5" s="229">
        <v>4.5</v>
      </c>
      <c r="J5" s="229">
        <v>0.5</v>
      </c>
      <c r="K5" s="229">
        <v>4.1617230000000003</v>
      </c>
      <c r="L5" s="230">
        <v>4.1561000000000001E-2</v>
      </c>
      <c r="M5" s="53"/>
      <c r="N5" s="226"/>
    </row>
    <row r="6" spans="1:14">
      <c r="A6" s="226"/>
      <c r="B6" s="48"/>
      <c r="C6" s="55" t="s">
        <v>51</v>
      </c>
      <c r="D6" s="49"/>
      <c r="E6" s="231">
        <v>34</v>
      </c>
      <c r="F6" s="232">
        <v>34</v>
      </c>
      <c r="G6" s="232">
        <v>6</v>
      </c>
      <c r="H6" s="232">
        <v>0</v>
      </c>
      <c r="I6" s="232">
        <v>13</v>
      </c>
      <c r="J6" s="232">
        <v>11</v>
      </c>
      <c r="K6" s="232">
        <v>3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34.327093512764868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13.73083740510595</v>
      </c>
      <c r="L9" s="233">
        <f>VLOOKUP(Sumario!J4,Sumario!N4:R10,2,0)*Sumario!D3/1000</f>
        <v>15.256486005673276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34</v>
      </c>
      <c r="F18" s="250">
        <f>ROUND(F5+F6+F7-F8-F9-F10-F11-F12-F13-F15-F16,6)</f>
        <v>0.60759600000000002</v>
      </c>
      <c r="G18" s="250">
        <f>ROUND(G5+G6+G7-G8-G9-G10-G12-G13-G15-G16,6)</f>
        <v>6</v>
      </c>
      <c r="H18" s="250">
        <f>ROUND(H5+H6+H7-H8-H11-H14-H16,6)</f>
        <v>0</v>
      </c>
      <c r="I18" s="250">
        <f>ROUND(I5+I6+I7-I8-I9-I10-I11-I12-I13-I15-I16,6)</f>
        <v>17.5</v>
      </c>
      <c r="J18" s="250">
        <f>ROUND(J5+J6+J7-J8-J9-J10-J12-J13-J15-J16,6)</f>
        <v>11.5</v>
      </c>
      <c r="K18" s="250">
        <f>ROUND(K5+K6+K7-K8-K9-K10-K12-K13+K15-K16,6)</f>
        <v>-3.5691139999999999</v>
      </c>
      <c r="L18" s="251">
        <f>ROUND(L5+L6+L7-L8-L9-L10+L12+L13-L16,6)</f>
        <v>-17.214925000000001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22" sqref="M22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85" t="s">
        <v>126</v>
      </c>
      <c r="Y2" s="285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79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0" t="s">
        <v>78</v>
      </c>
      <c r="D5" s="281"/>
      <c r="E5" s="281"/>
      <c r="F5" s="281"/>
      <c r="G5" s="281"/>
      <c r="H5" s="282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C</v>
      </c>
      <c r="G7" s="75" t="s">
        <v>3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83" t="s">
        <v>86</v>
      </c>
      <c r="D12" s="278"/>
      <c r="E12" s="278"/>
      <c r="F12" s="278"/>
      <c r="G12" s="278"/>
      <c r="H12" s="284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79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0" t="s">
        <v>78</v>
      </c>
      <c r="D27" s="281"/>
      <c r="E27" s="281"/>
      <c r="F27" s="281"/>
      <c r="G27" s="281"/>
      <c r="H27" s="282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83" t="s">
        <v>86</v>
      </c>
      <c r="D34" s="278"/>
      <c r="E34" s="278"/>
      <c r="F34" s="278"/>
      <c r="G34" s="278"/>
      <c r="H34" s="284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>
        <v>1</v>
      </c>
      <c r="O37" s="99">
        <v>10</v>
      </c>
      <c r="P37" s="99"/>
      <c r="Q37" s="99"/>
      <c r="R37" s="99" t="s">
        <v>271</v>
      </c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7" t="s">
        <v>127</v>
      </c>
      <c r="E47" s="277"/>
      <c r="F47" s="277"/>
      <c r="G47" s="277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>
        <v>6</v>
      </c>
      <c r="F51" s="74">
        <v>1901</v>
      </c>
      <c r="G51" s="76">
        <v>1902</v>
      </c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7" t="s">
        <v>133</v>
      </c>
      <c r="E58" s="277"/>
      <c r="F58" s="277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topLeftCell="A4" workbookViewId="0">
      <selection activeCell="D24" sqref="D24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122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255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2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4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120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122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18" sqref="J18:K18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9" t="s">
        <v>155</v>
      </c>
      <c r="K5" s="290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91" t="s">
        <v>169</v>
      </c>
      <c r="K6" s="292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91" t="s">
        <v>169</v>
      </c>
      <c r="K7" s="292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91" t="s">
        <v>169</v>
      </c>
      <c r="K8" s="292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91" t="s">
        <v>169</v>
      </c>
      <c r="K9" s="292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91" t="s">
        <v>169</v>
      </c>
      <c r="K10" s="292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91" t="s">
        <v>169</v>
      </c>
      <c r="K11" s="292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91" t="s">
        <v>169</v>
      </c>
      <c r="K12" s="292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91" t="s">
        <v>169</v>
      </c>
      <c r="K13" s="292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91" t="s">
        <v>169</v>
      </c>
      <c r="K14" s="292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91" t="s">
        <v>169</v>
      </c>
      <c r="K15" s="292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91" t="s">
        <v>169</v>
      </c>
      <c r="K16" s="292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91" t="s">
        <v>169</v>
      </c>
      <c r="K17" s="292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91" t="s">
        <v>169</v>
      </c>
      <c r="K18" s="292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91" t="s">
        <v>169</v>
      </c>
      <c r="K19" s="292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3" t="s">
        <v>169</v>
      </c>
      <c r="K20" s="292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9" t="s">
        <v>155</v>
      </c>
      <c r="K31" s="290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86" t="s">
        <v>272</v>
      </c>
      <c r="K32" s="287"/>
      <c r="L32" s="117">
        <f>VLOOKUP(J32,$S$5:$U$49,2,0)</f>
        <v>50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86" t="s">
        <v>272</v>
      </c>
      <c r="K33" s="287"/>
      <c r="L33" s="117">
        <f t="shared" ref="L33:L41" si="6">VLOOKUP(J33,$S$5:$U$49,2,0)</f>
        <v>50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86" t="s">
        <v>273</v>
      </c>
      <c r="K34" s="287"/>
      <c r="L34" s="117">
        <f t="shared" si="6"/>
        <v>50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86" t="s">
        <v>274</v>
      </c>
      <c r="K35" s="287"/>
      <c r="L35" s="117">
        <f t="shared" si="6"/>
        <v>65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86" t="s">
        <v>169</v>
      </c>
      <c r="K36" s="287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86" t="s">
        <v>169</v>
      </c>
      <c r="K37" s="287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86" t="s">
        <v>169</v>
      </c>
      <c r="K38" s="287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86" t="s">
        <v>169</v>
      </c>
      <c r="K39" s="287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86" t="s">
        <v>169</v>
      </c>
      <c r="K40" s="287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88" t="s">
        <v>169</v>
      </c>
      <c r="K41" s="287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60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215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60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215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12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22</v>
      </c>
      <c r="E10" s="151">
        <v>0</v>
      </c>
      <c r="F10" s="152">
        <f>D10</f>
        <v>22</v>
      </c>
      <c r="G10" s="166"/>
    </row>
    <row r="11" spans="2:7" ht="13.5" thickBot="1">
      <c r="B11" s="165"/>
      <c r="C11" s="153" t="s">
        <v>1</v>
      </c>
      <c r="D11" s="154">
        <f>SUM(D6:D10)</f>
        <v>48</v>
      </c>
      <c r="E11" s="155">
        <f>SUM(E6:E10)</f>
        <v>49000</v>
      </c>
      <c r="F11" s="156">
        <f>SUM(F6:F10)</f>
        <v>64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G6" sqref="G6:G12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2012-03-24T16:21:58Z</dcterms:modified>
</cp:coreProperties>
</file>